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l_000\Dropbox\Imkerei\"/>
    </mc:Choice>
  </mc:AlternateContent>
  <bookViews>
    <workbookView xWindow="0" yWindow="0" windowWidth="20490" windowHeight="7155"/>
  </bookViews>
  <sheets>
    <sheet name="Tabelle1" sheetId="1" r:id="rId1"/>
  </sheets>
  <definedNames>
    <definedName name="SumeKostenVariabelProVolk">Tabelle1!$G$41</definedName>
    <definedName name="SummeFixKosten">Tabelle1!$D$26</definedName>
    <definedName name="SummeKostenFixProJahr">Tabelle1!$F$26</definedName>
    <definedName name="SummeKostenFixProKG">Tabelle1!$H$26</definedName>
    <definedName name="SummeKostenFixProVolk">Tabelle1!$G$26</definedName>
    <definedName name="SummeKostenVariabel">Tabelle1!$F$41</definedName>
    <definedName name="SummeKostenVariabelProKG">Tabelle1!$H$41</definedName>
    <definedName name="SummeVariableKosten">Tabelle1!$D$41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F40" i="1" s="1"/>
  <c r="C32" i="1"/>
  <c r="C33" i="1"/>
  <c r="D33" i="1" s="1"/>
  <c r="F33" i="1" s="1"/>
  <c r="G40" i="1" l="1"/>
  <c r="H40" i="1"/>
  <c r="H33" i="1"/>
  <c r="G33" i="1"/>
  <c r="C36" i="1"/>
  <c r="C34" i="1"/>
  <c r="C30" i="1"/>
  <c r="C31" i="1"/>
  <c r="C29" i="1"/>
  <c r="C19" i="1"/>
  <c r="C13" i="1"/>
  <c r="C12" i="1"/>
  <c r="C11" i="1"/>
  <c r="C9" i="1"/>
  <c r="C10" i="1" s="1"/>
  <c r="D10" i="1" s="1"/>
  <c r="F10" i="1" s="1"/>
  <c r="H10" i="1" l="1"/>
  <c r="G10" i="1"/>
  <c r="D13" i="1"/>
  <c r="F13" i="1" s="1"/>
  <c r="D38" i="1"/>
  <c r="F38" i="1" s="1"/>
  <c r="D37" i="1"/>
  <c r="F37" i="1" s="1"/>
  <c r="D24" i="1"/>
  <c r="F24" i="1" s="1"/>
  <c r="G24" i="1" s="1"/>
  <c r="D23" i="1"/>
  <c r="F23" i="1" s="1"/>
  <c r="G23" i="1" s="1"/>
  <c r="D22" i="1"/>
  <c r="F22" i="1" s="1"/>
  <c r="G22" i="1" s="1"/>
  <c r="B31" i="1"/>
  <c r="D19" i="1"/>
  <c r="F19" i="1" s="1"/>
  <c r="D36" i="1"/>
  <c r="F36" i="1" s="1"/>
  <c r="D39" i="1"/>
  <c r="D35" i="1"/>
  <c r="F35" i="1" s="1"/>
  <c r="G35" i="1" s="1"/>
  <c r="D30" i="1"/>
  <c r="F30" i="1" s="1"/>
  <c r="D31" i="1"/>
  <c r="F31" i="1" s="1"/>
  <c r="H31" i="1" s="1"/>
  <c r="D32" i="1"/>
  <c r="F32" i="1" s="1"/>
  <c r="G32" i="1" s="1"/>
  <c r="D34" i="1"/>
  <c r="F34" i="1" s="1"/>
  <c r="G34" i="1" s="1"/>
  <c r="D17" i="1"/>
  <c r="F17" i="1" s="1"/>
  <c r="D18" i="1"/>
  <c r="F18" i="1" s="1"/>
  <c r="G18" i="1" s="1"/>
  <c r="D29" i="1"/>
  <c r="F29" i="1" s="1"/>
  <c r="G29" i="1" s="1"/>
  <c r="D11" i="1"/>
  <c r="F11" i="1" s="1"/>
  <c r="G11" i="1" s="1"/>
  <c r="D12" i="1"/>
  <c r="F12" i="1" s="1"/>
  <c r="G12" i="1" s="1"/>
  <c r="D16" i="1"/>
  <c r="F16" i="1" s="1"/>
  <c r="G16" i="1" s="1"/>
  <c r="D9" i="1"/>
  <c r="F9" i="1" s="1"/>
  <c r="G9" i="1" s="1"/>
  <c r="F39" i="1" l="1"/>
  <c r="H39" i="1" s="1"/>
  <c r="D41" i="1"/>
  <c r="H13" i="1"/>
  <c r="G13" i="1"/>
  <c r="H22" i="1"/>
  <c r="H23" i="1"/>
  <c r="H24" i="1"/>
  <c r="G38" i="1"/>
  <c r="H38" i="1"/>
  <c r="G37" i="1"/>
  <c r="H37" i="1"/>
  <c r="H19" i="1"/>
  <c r="G19" i="1"/>
  <c r="G36" i="1"/>
  <c r="H36" i="1"/>
  <c r="G17" i="1"/>
  <c r="H17" i="1"/>
  <c r="H9" i="1"/>
  <c r="H30" i="1"/>
  <c r="G30" i="1"/>
  <c r="H16" i="1"/>
  <c r="G31" i="1"/>
  <c r="H35" i="1"/>
  <c r="H32" i="1"/>
  <c r="H12" i="1"/>
  <c r="H34" i="1"/>
  <c r="H29" i="1"/>
  <c r="H11" i="1"/>
  <c r="D26" i="1"/>
  <c r="D44" i="1" s="1"/>
  <c r="H18" i="1"/>
  <c r="F26" i="1"/>
  <c r="H41" i="1" l="1"/>
  <c r="G39" i="1"/>
  <c r="G41" i="1" s="1"/>
  <c r="F41" i="1"/>
  <c r="F44" i="1" s="1"/>
  <c r="F2" i="1" s="1"/>
  <c r="G26" i="1"/>
  <c r="H26" i="1"/>
  <c r="H44" i="1" l="1"/>
  <c r="F4" i="1" s="1"/>
  <c r="G44" i="1"/>
  <c r="F3" i="1" s="1"/>
</calcChain>
</file>

<file path=xl/sharedStrings.xml><?xml version="1.0" encoding="utf-8"?>
<sst xmlns="http://schemas.openxmlformats.org/spreadsheetml/2006/main" count="49" uniqueCount="49">
  <si>
    <t>Preis/Stück</t>
  </si>
  <si>
    <t>Anzahl</t>
  </si>
  <si>
    <t>AfA</t>
  </si>
  <si>
    <t>Honigernte/Verarbeitung</t>
  </si>
  <si>
    <t>Völkerführung</t>
  </si>
  <si>
    <t>Beute(n) (3 Zargen, Boden, Innendeckel, Blechdeckel)</t>
  </si>
  <si>
    <t>Anschaffungs-preis</t>
  </si>
  <si>
    <t>Entdeckelungsgeschirr (Edelstahl)</t>
  </si>
  <si>
    <t>Abfüllkübel 25kg (Edelstahl)</t>
  </si>
  <si>
    <t>Bienenfluchten</t>
  </si>
  <si>
    <t>Absperrgitter (Edelstahl)</t>
  </si>
  <si>
    <t>Anzahl Völker:</t>
  </si>
  <si>
    <t>Kosten</t>
  </si>
  <si>
    <t>Kosten / Volk</t>
  </si>
  <si>
    <t>Fixkosten</t>
  </si>
  <si>
    <t>Vorraussichtliche Honigernte:</t>
  </si>
  <si>
    <t>Gläser DIB (500g)</t>
  </si>
  <si>
    <t>Deckeleinlagen DIB</t>
  </si>
  <si>
    <t>Summe Fixkosten</t>
  </si>
  <si>
    <t>Variable Kosten</t>
  </si>
  <si>
    <t>Summe Variable Kosten</t>
  </si>
  <si>
    <t>Kosten / KG Honig</t>
  </si>
  <si>
    <t>Sonstige Anschaffungen (Stockmeisel, Handschuhe, Imkerkleidung,…)</t>
  </si>
  <si>
    <t>Honigschleuder (4 Waben Motor/Selbstwende)</t>
  </si>
  <si>
    <t>Honigeimer (12,5kg)</t>
  </si>
  <si>
    <t>Beiträge</t>
  </si>
  <si>
    <t>Vereinsbeitrag</t>
  </si>
  <si>
    <t>Verbandsbeitrag</t>
  </si>
  <si>
    <t>Versicherungen</t>
  </si>
  <si>
    <t>Etiketten DIB (pro 1000)</t>
  </si>
  <si>
    <t>Varroabehandlung (Ameisensäure, Oxalsäure)</t>
  </si>
  <si>
    <t>Lehrgänge (pauschal 50€)</t>
  </si>
  <si>
    <t>Paletten für Völkeraufstellung</t>
  </si>
  <si>
    <t>Arbeitszeit / Volk / Jahr</t>
  </si>
  <si>
    <t>Rähmchen (geöst, gedrahtet) 30/Volk + 5/Volk Reserve</t>
  </si>
  <si>
    <t>Zargen Pro Beute / eine zusätzlich</t>
  </si>
  <si>
    <t>Kosten Gesamt</t>
  </si>
  <si>
    <t>Kosten Kg Honig</t>
  </si>
  <si>
    <t>Kosten pro Volk</t>
  </si>
  <si>
    <t>Kosten gesamt/Jahr</t>
  </si>
  <si>
    <t>Futtersirup 28kg Völkerzahl * 1/2 (für  Jungvölker)</t>
  </si>
  <si>
    <t>Gesamtkosten pro kg Honig</t>
  </si>
  <si>
    <t>Mittelwände Bio 1kg/Volk</t>
  </si>
  <si>
    <t>Wachsumarbeitung (1kg/Volk)</t>
  </si>
  <si>
    <t>Gesamtkosten pro Jahr:</t>
  </si>
  <si>
    <t>Kosten pro Volk und Jahr:</t>
  </si>
  <si>
    <t>Kosten pro KG Honig:</t>
  </si>
  <si>
    <t>Rücklagen (1€ / kg Honig)</t>
  </si>
  <si>
    <t>Kilometerpauschale (50 Fahrten a 5km)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</si>
</sst>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 vertical="top" wrapText="1"/>
    </xf>
    <xf numFmtId="44" fontId="0" fillId="0" borderId="0" xfId="1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0" fillId="0" borderId="0" xfId="0" applyFont="1"/>
    <xf numFmtId="9" fontId="0" fillId="0" borderId="0" xfId="0" applyNumberFormat="1" applyBorder="1"/>
    <xf numFmtId="0" fontId="4" fillId="0" borderId="0" xfId="0" applyFont="1"/>
    <xf numFmtId="44" fontId="0" fillId="2" borderId="6" xfId="0" applyNumberFormat="1" applyFill="1" applyBorder="1"/>
    <xf numFmtId="44" fontId="0" fillId="2" borderId="9" xfId="0" applyNumberFormat="1" applyFill="1" applyBorder="1"/>
    <xf numFmtId="44" fontId="0" fillId="2" borderId="4" xfId="1" applyFont="1" applyFill="1" applyBorder="1"/>
    <xf numFmtId="44" fontId="0" fillId="3" borderId="0" xfId="1" applyFont="1" applyFill="1"/>
    <xf numFmtId="0" fontId="0" fillId="3" borderId="0" xfId="0" applyFill="1"/>
    <xf numFmtId="44" fontId="0" fillId="3" borderId="0" xfId="1" applyFont="1" applyFill="1" applyBorder="1"/>
    <xf numFmtId="0" fontId="0" fillId="3" borderId="0" xfId="0" applyFill="1" applyBorder="1"/>
    <xf numFmtId="44" fontId="0" fillId="3" borderId="1" xfId="1" applyFont="1" applyFill="1" applyBorder="1"/>
    <xf numFmtId="0" fontId="0" fillId="3" borderId="1" xfId="0" applyFill="1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3" borderId="4" xfId="1" applyNumberFormat="1" applyFont="1" applyFill="1" applyBorder="1"/>
    <xf numFmtId="0" fontId="0" fillId="0" borderId="5" xfId="0" applyBorder="1" applyAlignment="1">
      <alignment horizontal="right"/>
    </xf>
    <xf numFmtId="0" fontId="0" fillId="3" borderId="6" xfId="1" applyNumberFormat="1" applyFont="1" applyFill="1" applyBorder="1"/>
    <xf numFmtId="0" fontId="0" fillId="0" borderId="7" xfId="0" applyBorder="1" applyAlignment="1">
      <alignment horizontal="right"/>
    </xf>
    <xf numFmtId="0" fontId="0" fillId="3" borderId="9" xfId="1" applyNumberFormat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3" xfId="1" applyFont="1" applyFill="1" applyBorder="1" applyAlignment="1">
      <alignment horizontal="left"/>
    </xf>
    <xf numFmtId="44" fontId="0" fillId="2" borderId="5" xfId="1" applyFont="1" applyFill="1" applyBorder="1" applyAlignment="1">
      <alignment horizontal="left"/>
    </xf>
    <xf numFmtId="44" fontId="0" fillId="2" borderId="0" xfId="1" applyFont="1" applyFill="1" applyBorder="1" applyAlignment="1">
      <alignment horizontal="left"/>
    </xf>
    <xf numFmtId="44" fontId="0" fillId="2" borderId="7" xfId="1" applyFont="1" applyFill="1" applyBorder="1" applyAlignment="1">
      <alignment horizontal="left"/>
    </xf>
    <xf numFmtId="44" fontId="0" fillId="2" borderId="8" xfId="1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B1" sqref="B1"/>
    </sheetView>
  </sheetViews>
  <sheetFormatPr baseColWidth="10" defaultRowHeight="15" x14ac:dyDescent="0.25"/>
  <cols>
    <col min="1" max="1" width="49.5703125" bestFit="1" customWidth="1"/>
    <col min="2" max="2" width="11.42578125" style="2"/>
    <col min="4" max="4" width="13.85546875" style="2" customWidth="1"/>
    <col min="6" max="6" width="18.5703125" bestFit="1" customWidth="1"/>
    <col min="7" max="7" width="15" bestFit="1" customWidth="1"/>
  </cols>
  <sheetData>
    <row r="1" spans="1:8" ht="23.25" x14ac:dyDescent="0.35">
      <c r="A1" s="21" t="s">
        <v>41</v>
      </c>
    </row>
    <row r="2" spans="1:8" x14ac:dyDescent="0.25">
      <c r="A2" s="32" t="s">
        <v>11</v>
      </c>
      <c r="B2" s="33">
        <v>15</v>
      </c>
      <c r="D2" s="38" t="s">
        <v>44</v>
      </c>
      <c r="E2" s="39"/>
      <c r="F2" s="24">
        <f>F44</f>
        <v>2432.6880000000001</v>
      </c>
    </row>
    <row r="3" spans="1:8" x14ac:dyDescent="0.25">
      <c r="A3" s="34" t="s">
        <v>15</v>
      </c>
      <c r="B3" s="35">
        <v>300</v>
      </c>
      <c r="D3" s="40" t="s">
        <v>45</v>
      </c>
      <c r="E3" s="41"/>
      <c r="F3" s="22">
        <f>G44</f>
        <v>162.17920000000004</v>
      </c>
    </row>
    <row r="4" spans="1:8" x14ac:dyDescent="0.25">
      <c r="A4" s="36" t="s">
        <v>33</v>
      </c>
      <c r="B4" s="37">
        <v>20</v>
      </c>
      <c r="D4" s="42" t="s">
        <v>46</v>
      </c>
      <c r="E4" s="43"/>
      <c r="F4" s="23">
        <f>H44</f>
        <v>9.548960000000001</v>
      </c>
    </row>
    <row r="5" spans="1:8" x14ac:dyDescent="0.25">
      <c r="A5" s="6"/>
      <c r="B5" s="7"/>
    </row>
    <row r="6" spans="1:8" s="4" customFormat="1" ht="30" x14ac:dyDescent="0.25">
      <c r="B6" s="5" t="s">
        <v>0</v>
      </c>
      <c r="C6" s="4" t="s">
        <v>1</v>
      </c>
      <c r="D6" s="5" t="s">
        <v>6</v>
      </c>
      <c r="E6" s="4" t="s">
        <v>2</v>
      </c>
      <c r="F6" s="4" t="s">
        <v>12</v>
      </c>
      <c r="G6" s="4" t="s">
        <v>13</v>
      </c>
      <c r="H6" s="4" t="s">
        <v>21</v>
      </c>
    </row>
    <row r="7" spans="1:8" s="4" customFormat="1" ht="18.75" x14ac:dyDescent="0.25">
      <c r="A7" s="9" t="s">
        <v>14</v>
      </c>
      <c r="B7" s="5"/>
      <c r="D7" s="5"/>
    </row>
    <row r="8" spans="1:8" x14ac:dyDescent="0.25">
      <c r="A8" s="3" t="s">
        <v>4</v>
      </c>
    </row>
    <row r="9" spans="1:8" x14ac:dyDescent="0.25">
      <c r="A9" t="s">
        <v>5</v>
      </c>
      <c r="B9" s="25">
        <v>150</v>
      </c>
      <c r="C9" s="26">
        <f>B2</f>
        <v>15</v>
      </c>
      <c r="D9" s="2">
        <f>B9*C9</f>
        <v>2250</v>
      </c>
      <c r="E9" s="1">
        <v>0.1</v>
      </c>
      <c r="F9" s="8">
        <f>D9*E9</f>
        <v>225</v>
      </c>
      <c r="G9" s="8">
        <f>F9/$B$2</f>
        <v>15</v>
      </c>
      <c r="H9" s="8">
        <f>F9/$B$3</f>
        <v>0.75</v>
      </c>
    </row>
    <row r="10" spans="1:8" x14ac:dyDescent="0.25">
      <c r="A10" t="s">
        <v>35</v>
      </c>
      <c r="B10" s="25">
        <v>23</v>
      </c>
      <c r="C10" s="26">
        <f>C9</f>
        <v>15</v>
      </c>
      <c r="D10" s="2">
        <f>B10*C10</f>
        <v>345</v>
      </c>
      <c r="E10" s="1">
        <v>0.1</v>
      </c>
      <c r="F10" s="8">
        <f>D10*E10</f>
        <v>34.5</v>
      </c>
      <c r="G10" s="8">
        <f>F10/$B$2</f>
        <v>2.2999999999999998</v>
      </c>
      <c r="H10" s="8">
        <f>F10/$B$3</f>
        <v>0.115</v>
      </c>
    </row>
    <row r="11" spans="1:8" x14ac:dyDescent="0.25">
      <c r="A11" t="s">
        <v>9</v>
      </c>
      <c r="B11" s="25">
        <v>20</v>
      </c>
      <c r="C11" s="26">
        <f>B2</f>
        <v>15</v>
      </c>
      <c r="D11" s="2">
        <f t="shared" ref="D11:D13" si="0">B11*C11</f>
        <v>300</v>
      </c>
      <c r="E11" s="1">
        <v>0.1</v>
      </c>
      <c r="F11" s="8">
        <f t="shared" ref="F11:F18" si="1">D11*E11</f>
        <v>30</v>
      </c>
      <c r="G11" s="8">
        <f>F11/$B$2</f>
        <v>2</v>
      </c>
      <c r="H11" s="8">
        <f>F11/$B$3</f>
        <v>0.1</v>
      </c>
    </row>
    <row r="12" spans="1:8" x14ac:dyDescent="0.25">
      <c r="A12" t="s">
        <v>34</v>
      </c>
      <c r="B12" s="25">
        <v>1</v>
      </c>
      <c r="C12" s="26">
        <f>B2*35</f>
        <v>525</v>
      </c>
      <c r="D12" s="2">
        <f t="shared" si="0"/>
        <v>525</v>
      </c>
      <c r="E12" s="1">
        <v>0.2</v>
      </c>
      <c r="F12" s="8">
        <f t="shared" si="1"/>
        <v>105</v>
      </c>
      <c r="G12" s="8">
        <f>F12/$B$2</f>
        <v>7</v>
      </c>
      <c r="H12" s="8">
        <f>F12/$B$3</f>
        <v>0.35</v>
      </c>
    </row>
    <row r="13" spans="1:8" x14ac:dyDescent="0.25">
      <c r="A13" t="s">
        <v>32</v>
      </c>
      <c r="B13" s="25">
        <v>10</v>
      </c>
      <c r="C13" s="26">
        <f>B2</f>
        <v>15</v>
      </c>
      <c r="D13" s="2">
        <f t="shared" si="0"/>
        <v>150</v>
      </c>
      <c r="E13" s="1">
        <v>0.25</v>
      </c>
      <c r="F13" s="8">
        <f t="shared" si="1"/>
        <v>37.5</v>
      </c>
      <c r="G13" s="8">
        <f>F13/$B$2</f>
        <v>2.5</v>
      </c>
      <c r="H13" s="8">
        <f>F13/$B$3</f>
        <v>0.125</v>
      </c>
    </row>
    <row r="14" spans="1:8" x14ac:dyDescent="0.25">
      <c r="B14" s="25"/>
      <c r="C14" s="26"/>
      <c r="E14" s="1"/>
      <c r="F14" s="8"/>
      <c r="G14" s="8"/>
      <c r="H14" s="8"/>
    </row>
    <row r="15" spans="1:8" x14ac:dyDescent="0.25">
      <c r="A15" s="3" t="s">
        <v>3</v>
      </c>
      <c r="B15" s="25"/>
      <c r="C15" s="26"/>
      <c r="E15" s="1"/>
      <c r="F15" s="8"/>
      <c r="G15" s="8"/>
      <c r="H15" s="8"/>
    </row>
    <row r="16" spans="1:8" x14ac:dyDescent="0.25">
      <c r="A16" t="s">
        <v>23</v>
      </c>
      <c r="B16" s="25">
        <v>1200</v>
      </c>
      <c r="C16" s="26">
        <v>1</v>
      </c>
      <c r="D16" s="2">
        <f>B16*C16</f>
        <v>1200</v>
      </c>
      <c r="E16" s="1">
        <v>0.1</v>
      </c>
      <c r="F16" s="8">
        <f t="shared" si="1"/>
        <v>120</v>
      </c>
      <c r="G16" s="8">
        <f>F16/$B$2</f>
        <v>8</v>
      </c>
      <c r="H16" s="8">
        <f>F16/$B$3</f>
        <v>0.4</v>
      </c>
    </row>
    <row r="17" spans="1:8" x14ac:dyDescent="0.25">
      <c r="A17" t="s">
        <v>7</v>
      </c>
      <c r="B17" s="25">
        <v>125</v>
      </c>
      <c r="C17" s="26">
        <v>1</v>
      </c>
      <c r="D17" s="2">
        <f t="shared" ref="D17:D40" si="2">B17*C17</f>
        <v>125</v>
      </c>
      <c r="E17" s="1">
        <v>0.2</v>
      </c>
      <c r="F17" s="8">
        <f t="shared" si="1"/>
        <v>25</v>
      </c>
      <c r="G17" s="8">
        <f>F17/$B$2</f>
        <v>1.6666666666666667</v>
      </c>
      <c r="H17" s="8">
        <f>F17/$B$3</f>
        <v>8.3333333333333329E-2</v>
      </c>
    </row>
    <row r="18" spans="1:8" x14ac:dyDescent="0.25">
      <c r="A18" t="s">
        <v>8</v>
      </c>
      <c r="B18" s="25">
        <v>136</v>
      </c>
      <c r="C18" s="26">
        <v>1</v>
      </c>
      <c r="D18" s="2">
        <f t="shared" si="2"/>
        <v>136</v>
      </c>
      <c r="E18" s="1">
        <v>1</v>
      </c>
      <c r="F18" s="8">
        <f t="shared" si="1"/>
        <v>136</v>
      </c>
      <c r="G18" s="8">
        <f>F18/$B$2</f>
        <v>9.0666666666666664</v>
      </c>
      <c r="H18" s="8">
        <f>F18/$B$3</f>
        <v>0.45333333333333331</v>
      </c>
    </row>
    <row r="19" spans="1:8" x14ac:dyDescent="0.25">
      <c r="A19" s="15" t="s">
        <v>10</v>
      </c>
      <c r="B19" s="27">
        <v>9.5</v>
      </c>
      <c r="C19" s="28">
        <f>B2</f>
        <v>15</v>
      </c>
      <c r="D19" s="16">
        <f>B19*C19</f>
        <v>142.5</v>
      </c>
      <c r="E19" s="20">
        <v>1</v>
      </c>
      <c r="F19" s="17">
        <f>D19*E19</f>
        <v>142.5</v>
      </c>
      <c r="G19" s="17">
        <f>F19/$B$2</f>
        <v>9.5</v>
      </c>
      <c r="H19" s="17">
        <f>F19/$B$3</f>
        <v>0.47499999999999998</v>
      </c>
    </row>
    <row r="20" spans="1:8" x14ac:dyDescent="0.25">
      <c r="B20" s="25"/>
      <c r="C20" s="26"/>
      <c r="F20" s="8"/>
      <c r="G20" s="8"/>
      <c r="H20" s="8"/>
    </row>
    <row r="21" spans="1:8" x14ac:dyDescent="0.25">
      <c r="A21" s="3" t="s">
        <v>25</v>
      </c>
      <c r="B21" s="25"/>
      <c r="C21" s="26"/>
      <c r="F21" s="8"/>
      <c r="G21" s="8"/>
      <c r="H21" s="8"/>
    </row>
    <row r="22" spans="1:8" x14ac:dyDescent="0.25">
      <c r="A22" s="19" t="s">
        <v>26</v>
      </c>
      <c r="B22" s="25">
        <v>10</v>
      </c>
      <c r="C22" s="26">
        <v>1</v>
      </c>
      <c r="D22" s="2">
        <f>B22*C22</f>
        <v>10</v>
      </c>
      <c r="F22" s="8">
        <f>D22*C22</f>
        <v>10</v>
      </c>
      <c r="G22" s="8">
        <f>F22/$B$2</f>
        <v>0.66666666666666663</v>
      </c>
      <c r="H22" s="8">
        <f>D22/$B$3</f>
        <v>3.3333333333333333E-2</v>
      </c>
    </row>
    <row r="23" spans="1:8" x14ac:dyDescent="0.25">
      <c r="A23" s="19" t="s">
        <v>27</v>
      </c>
      <c r="B23" s="25">
        <v>30</v>
      </c>
      <c r="C23" s="26">
        <v>1</v>
      </c>
      <c r="D23" s="2">
        <f>C23*B23</f>
        <v>30</v>
      </c>
      <c r="F23" s="8">
        <f>D23*C23</f>
        <v>30</v>
      </c>
      <c r="G23" s="8">
        <f>F23/$B$2</f>
        <v>2</v>
      </c>
      <c r="H23" s="8">
        <f>D23/$B$3</f>
        <v>0.1</v>
      </c>
    </row>
    <row r="24" spans="1:8" x14ac:dyDescent="0.25">
      <c r="A24" s="19" t="s">
        <v>28</v>
      </c>
      <c r="B24" s="25">
        <v>20</v>
      </c>
      <c r="C24" s="26">
        <v>1</v>
      </c>
      <c r="D24" s="2">
        <f>C24*B24</f>
        <v>20</v>
      </c>
      <c r="F24" s="8">
        <f>D24*C24</f>
        <v>20</v>
      </c>
      <c r="G24" s="8">
        <f>F24/$B$2</f>
        <v>1.3333333333333333</v>
      </c>
      <c r="H24" s="8">
        <f>D24/$B$3</f>
        <v>6.6666666666666666E-2</v>
      </c>
    </row>
    <row r="25" spans="1:8" ht="15.75" thickBot="1" x14ac:dyDescent="0.3">
      <c r="A25" s="11"/>
      <c r="B25" s="12"/>
      <c r="C25" s="11"/>
      <c r="D25" s="12"/>
      <c r="E25" s="11"/>
      <c r="F25" s="13"/>
      <c r="G25" s="13"/>
      <c r="H25" s="13"/>
    </row>
    <row r="26" spans="1:8" ht="15.75" thickTop="1" x14ac:dyDescent="0.25">
      <c r="A26" s="14" t="s">
        <v>18</v>
      </c>
      <c r="D26" s="2">
        <f>SUM(D16:D25)</f>
        <v>1663.5</v>
      </c>
      <c r="F26" s="8">
        <f>SUM(F16:F25)</f>
        <v>483.5</v>
      </c>
      <c r="G26" s="8">
        <f>F26/$B$2</f>
        <v>32.233333333333334</v>
      </c>
      <c r="H26" s="8">
        <f>SUM(H9:H25)</f>
        <v>3.0516666666666667</v>
      </c>
    </row>
    <row r="27" spans="1:8" x14ac:dyDescent="0.25">
      <c r="F27" s="8"/>
      <c r="G27" s="8"/>
      <c r="H27" s="8"/>
    </row>
    <row r="28" spans="1:8" ht="18.75" x14ac:dyDescent="0.3">
      <c r="A28" s="10" t="s">
        <v>19</v>
      </c>
      <c r="F28" s="8"/>
      <c r="G28" s="8"/>
      <c r="H28" s="8"/>
    </row>
    <row r="29" spans="1:8" x14ac:dyDescent="0.25">
      <c r="A29" t="s">
        <v>16</v>
      </c>
      <c r="B29" s="25">
        <v>0.45</v>
      </c>
      <c r="C29" s="26">
        <f>$B$3/0.5</f>
        <v>600</v>
      </c>
      <c r="D29" s="2">
        <f t="shared" si="2"/>
        <v>270</v>
      </c>
      <c r="E29" s="1"/>
      <c r="F29" s="8">
        <f>D29</f>
        <v>270</v>
      </c>
      <c r="G29" s="8">
        <f t="shared" ref="G29:G40" si="3">F29/$B$2</f>
        <v>18</v>
      </c>
      <c r="H29" s="8">
        <f t="shared" ref="H29:H40" si="4">F29/$B$3</f>
        <v>0.9</v>
      </c>
    </row>
    <row r="30" spans="1:8" x14ac:dyDescent="0.25">
      <c r="A30" t="s">
        <v>17</v>
      </c>
      <c r="B30" s="25">
        <v>0.02</v>
      </c>
      <c r="C30" s="26">
        <f t="shared" ref="C30:C31" si="5">$B$3/0.5</f>
        <v>600</v>
      </c>
      <c r="D30" s="2">
        <f t="shared" si="2"/>
        <v>12</v>
      </c>
      <c r="F30" s="8">
        <f t="shared" ref="F30:F40" si="6">D30</f>
        <v>12</v>
      </c>
      <c r="G30" s="8">
        <f t="shared" si="3"/>
        <v>0.8</v>
      </c>
      <c r="H30" s="8">
        <f t="shared" si="4"/>
        <v>0.04</v>
      </c>
    </row>
    <row r="31" spans="1:8" x14ac:dyDescent="0.25">
      <c r="A31" t="s">
        <v>29</v>
      </c>
      <c r="B31" s="25">
        <f>45.48/1000</f>
        <v>4.548E-2</v>
      </c>
      <c r="C31" s="26">
        <f t="shared" si="5"/>
        <v>600</v>
      </c>
      <c r="D31" s="2">
        <f t="shared" si="2"/>
        <v>27.288</v>
      </c>
      <c r="F31" s="8">
        <f t="shared" si="6"/>
        <v>27.288</v>
      </c>
      <c r="G31" s="8">
        <f t="shared" si="3"/>
        <v>1.8191999999999999</v>
      </c>
      <c r="H31" s="8">
        <f t="shared" si="4"/>
        <v>9.0959999999999999E-2</v>
      </c>
    </row>
    <row r="32" spans="1:8" x14ac:dyDescent="0.25">
      <c r="A32" s="15" t="s">
        <v>43</v>
      </c>
      <c r="B32" s="27">
        <v>3</v>
      </c>
      <c r="C32" s="28">
        <f>B2</f>
        <v>15</v>
      </c>
      <c r="D32" s="2">
        <f t="shared" si="2"/>
        <v>45</v>
      </c>
      <c r="E32" s="15"/>
      <c r="F32" s="8">
        <f t="shared" si="6"/>
        <v>45</v>
      </c>
      <c r="G32" s="8">
        <f t="shared" si="3"/>
        <v>3</v>
      </c>
      <c r="H32" s="8">
        <f t="shared" si="4"/>
        <v>0.15</v>
      </c>
    </row>
    <row r="33" spans="1:8" x14ac:dyDescent="0.25">
      <c r="A33" s="14" t="s">
        <v>42</v>
      </c>
      <c r="B33" s="27">
        <v>17</v>
      </c>
      <c r="C33" s="28">
        <f>B2</f>
        <v>15</v>
      </c>
      <c r="D33" s="2">
        <f t="shared" si="2"/>
        <v>255</v>
      </c>
      <c r="E33" s="15"/>
      <c r="F33" s="8">
        <f t="shared" si="6"/>
        <v>255</v>
      </c>
      <c r="G33" s="8">
        <f t="shared" si="3"/>
        <v>17</v>
      </c>
      <c r="H33" s="8">
        <f t="shared" si="4"/>
        <v>0.85</v>
      </c>
    </row>
    <row r="34" spans="1:8" x14ac:dyDescent="0.25">
      <c r="A34" s="14" t="s">
        <v>40</v>
      </c>
      <c r="B34" s="27">
        <v>25</v>
      </c>
      <c r="C34" s="28">
        <f>B2*1.5</f>
        <v>22.5</v>
      </c>
      <c r="D34" s="2">
        <f t="shared" si="2"/>
        <v>562.5</v>
      </c>
      <c r="E34" s="15"/>
      <c r="F34" s="8">
        <f t="shared" si="6"/>
        <v>562.5</v>
      </c>
      <c r="G34" s="8">
        <f t="shared" si="3"/>
        <v>37.5</v>
      </c>
      <c r="H34" s="8">
        <f t="shared" si="4"/>
        <v>1.875</v>
      </c>
    </row>
    <row r="35" spans="1:8" x14ac:dyDescent="0.25">
      <c r="A35" s="14" t="s">
        <v>48</v>
      </c>
      <c r="B35" s="27">
        <v>0.3</v>
      </c>
      <c r="C35" s="28">
        <v>250</v>
      </c>
      <c r="D35" s="16">
        <f t="shared" si="2"/>
        <v>75</v>
      </c>
      <c r="E35" s="15"/>
      <c r="F35" s="17">
        <f t="shared" si="6"/>
        <v>75</v>
      </c>
      <c r="G35" s="17">
        <f t="shared" si="3"/>
        <v>5</v>
      </c>
      <c r="H35" s="8">
        <f t="shared" si="4"/>
        <v>0.25</v>
      </c>
    </row>
    <row r="36" spans="1:8" x14ac:dyDescent="0.25">
      <c r="A36" s="14" t="s">
        <v>24</v>
      </c>
      <c r="B36" s="27">
        <v>2.6</v>
      </c>
      <c r="C36" s="28">
        <f>B3/12.5</f>
        <v>24</v>
      </c>
      <c r="D36" s="16">
        <f t="shared" si="2"/>
        <v>62.400000000000006</v>
      </c>
      <c r="E36" s="15"/>
      <c r="F36" s="17">
        <f t="shared" si="6"/>
        <v>62.400000000000006</v>
      </c>
      <c r="G36" s="17">
        <f t="shared" si="3"/>
        <v>4.16</v>
      </c>
      <c r="H36" s="8">
        <f t="shared" si="4"/>
        <v>0.20800000000000002</v>
      </c>
    </row>
    <row r="37" spans="1:8" x14ac:dyDescent="0.25">
      <c r="A37" s="14" t="s">
        <v>30</v>
      </c>
      <c r="B37" s="27">
        <v>10</v>
      </c>
      <c r="C37" s="28">
        <v>4</v>
      </c>
      <c r="D37" s="16">
        <f t="shared" si="2"/>
        <v>40</v>
      </c>
      <c r="E37" s="15"/>
      <c r="F37" s="17">
        <f t="shared" si="6"/>
        <v>40</v>
      </c>
      <c r="G37" s="17">
        <f t="shared" si="3"/>
        <v>2.6666666666666665</v>
      </c>
      <c r="H37" s="8">
        <f t="shared" si="4"/>
        <v>0.13333333333333333</v>
      </c>
    </row>
    <row r="38" spans="1:8" x14ac:dyDescent="0.25">
      <c r="A38" s="14" t="s">
        <v>31</v>
      </c>
      <c r="B38" s="27">
        <v>50</v>
      </c>
      <c r="C38" s="28">
        <v>1</v>
      </c>
      <c r="D38" s="16">
        <f t="shared" si="2"/>
        <v>50</v>
      </c>
      <c r="E38" s="15"/>
      <c r="F38" s="17">
        <f t="shared" si="6"/>
        <v>50</v>
      </c>
      <c r="G38" s="17">
        <f t="shared" si="3"/>
        <v>3.3333333333333335</v>
      </c>
      <c r="H38" s="8">
        <f t="shared" si="4"/>
        <v>0.16666666666666666</v>
      </c>
    </row>
    <row r="39" spans="1:8" ht="30" x14ac:dyDescent="0.25">
      <c r="A39" s="31" t="s">
        <v>22</v>
      </c>
      <c r="B39" s="27">
        <v>250</v>
      </c>
      <c r="C39" s="28">
        <v>1</v>
      </c>
      <c r="D39" s="16">
        <f t="shared" si="2"/>
        <v>250</v>
      </c>
      <c r="E39" s="15"/>
      <c r="F39" s="17">
        <f t="shared" si="6"/>
        <v>250</v>
      </c>
      <c r="G39" s="17">
        <f t="shared" si="3"/>
        <v>16.666666666666668</v>
      </c>
      <c r="H39" s="17">
        <f t="shared" si="4"/>
        <v>0.83333333333333337</v>
      </c>
    </row>
    <row r="40" spans="1:8" ht="15.75" thickBot="1" x14ac:dyDescent="0.3">
      <c r="A40" s="18" t="s">
        <v>47</v>
      </c>
      <c r="B40" s="29">
        <v>1</v>
      </c>
      <c r="C40" s="30">
        <f>B3</f>
        <v>300</v>
      </c>
      <c r="D40" s="12">
        <f t="shared" si="2"/>
        <v>300</v>
      </c>
      <c r="E40" s="11"/>
      <c r="F40" s="13">
        <f t="shared" si="6"/>
        <v>300</v>
      </c>
      <c r="G40" s="13">
        <f t="shared" si="3"/>
        <v>20</v>
      </c>
      <c r="H40" s="13">
        <f t="shared" si="4"/>
        <v>1</v>
      </c>
    </row>
    <row r="41" spans="1:8" ht="15.75" thickTop="1" x14ac:dyDescent="0.25">
      <c r="A41" t="s">
        <v>20</v>
      </c>
      <c r="D41" s="2">
        <f>SUM(D29:D40)</f>
        <v>1949.1880000000001</v>
      </c>
      <c r="F41" s="8">
        <f>SUM(F29:F40)</f>
        <v>1949.1880000000001</v>
      </c>
      <c r="G41" s="8">
        <f>SUM(G29:G40)</f>
        <v>129.94586666666669</v>
      </c>
      <c r="H41" s="8">
        <f>SUM(H29:H40)</f>
        <v>6.4972933333333343</v>
      </c>
    </row>
    <row r="42" spans="1:8" x14ac:dyDescent="0.25">
      <c r="F42" s="8"/>
      <c r="G42" s="8"/>
      <c r="H42" s="8"/>
    </row>
    <row r="43" spans="1:8" x14ac:dyDescent="0.25">
      <c r="F43" t="s">
        <v>39</v>
      </c>
      <c r="G43" t="s">
        <v>38</v>
      </c>
      <c r="H43" t="s">
        <v>37</v>
      </c>
    </row>
    <row r="44" spans="1:8" x14ac:dyDescent="0.25">
      <c r="A44" s="3" t="s">
        <v>36</v>
      </c>
      <c r="D44" s="2">
        <f>SummeVariableKosten+SummeFixKosten</f>
        <v>3612.6880000000001</v>
      </c>
      <c r="F44">
        <f>SummeKostenVariabel+SummeKostenFixProJahr</f>
        <v>2432.6880000000001</v>
      </c>
      <c r="G44" s="2">
        <f>SumeKostenVariabelProVolk+SummeKostenFixProVolk</f>
        <v>162.17920000000004</v>
      </c>
      <c r="H44" s="2">
        <f>SummeKostenVariabelProKG+SummeKostenFixProKG</f>
        <v>9.548960000000001</v>
      </c>
    </row>
    <row r="45" spans="1:8" x14ac:dyDescent="0.25">
      <c r="F45" s="8"/>
      <c r="G45" s="2"/>
      <c r="H45" s="2"/>
    </row>
    <row r="46" spans="1:8" x14ac:dyDescent="0.25">
      <c r="F46" s="8"/>
      <c r="G46" s="2"/>
      <c r="H46" s="2"/>
    </row>
    <row r="47" spans="1:8" x14ac:dyDescent="0.25">
      <c r="F47" s="8"/>
      <c r="G47" s="2"/>
      <c r="H47" s="2"/>
    </row>
    <row r="48" spans="1:8" x14ac:dyDescent="0.25">
      <c r="F48" s="8"/>
      <c r="G48" s="2"/>
      <c r="H48" s="2"/>
    </row>
    <row r="49" spans="1:8" x14ac:dyDescent="0.25">
      <c r="F49" s="8"/>
      <c r="G49" s="2"/>
      <c r="H49" s="2"/>
    </row>
    <row r="51" spans="1:8" x14ac:dyDescent="0.25">
      <c r="A51" s="3"/>
    </row>
    <row r="52" spans="1:8" x14ac:dyDescent="0.25">
      <c r="C52" s="8"/>
      <c r="E52" s="8"/>
    </row>
    <row r="53" spans="1:8" x14ac:dyDescent="0.25">
      <c r="C53" s="8"/>
      <c r="E53" s="8"/>
    </row>
    <row r="54" spans="1:8" x14ac:dyDescent="0.25">
      <c r="C54" s="8"/>
      <c r="E54" s="8"/>
    </row>
    <row r="55" spans="1:8" x14ac:dyDescent="0.25">
      <c r="C55" s="8"/>
    </row>
  </sheetData>
  <mergeCells count="3">
    <mergeCell ref="D2:E2"/>
    <mergeCell ref="D3:E3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SumeKostenVariabelProVolk</vt:lpstr>
      <vt:lpstr>SummeFixKosten</vt:lpstr>
      <vt:lpstr>SummeKostenFixProJahr</vt:lpstr>
      <vt:lpstr>SummeKostenFixProKG</vt:lpstr>
      <vt:lpstr>SummeKostenFixProVolk</vt:lpstr>
      <vt:lpstr>SummeKostenVariabel</vt:lpstr>
      <vt:lpstr>SummeKostenVariabelProKG</vt:lpstr>
      <vt:lpstr>SummeVariableKosten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mail@oliver-mueske.de</dc:creator>
  <cp:lastModifiedBy>mail@oliver-mueske.de</cp:lastModifiedBy>
  <cp:lastPrinted>2015-02-25T19:51:02Z</cp:lastPrinted>
  <dcterms:created xsi:type="dcterms:W3CDTF">2015-02-22T17:29:17Z</dcterms:created>
  <dcterms:modified xsi:type="dcterms:W3CDTF">2015-09-07T15:18:07Z</dcterms:modified>
</cp:coreProperties>
</file>